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A\PeerVerity\Logic\"/>
    </mc:Choice>
  </mc:AlternateContent>
  <xr:revisionPtr revIDLastSave="0" documentId="13_ncr:1_{C308757D-CD31-4078-9F26-1A4D55711D28}" xr6:coauthVersionLast="47" xr6:coauthVersionMax="47" xr10:uidLastSave="{00000000-0000-0000-0000-000000000000}"/>
  <bookViews>
    <workbookView xWindow="-120" yWindow="-120" windowWidth="29040" windowHeight="15720" xr2:uid="{B459EE09-2E02-4AD7-8B83-19E8E8C38B50}"/>
  </bookViews>
  <sheets>
    <sheet name="Sheet1" sheetId="2" r:id="rId1"/>
    <sheet name="Sheet2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4" l="1"/>
  <c r="A13" i="4" s="1"/>
  <c r="A14" i="4" s="1"/>
  <c r="A15" i="4" s="1"/>
  <c r="A16" i="4" s="1"/>
  <c r="A17" i="4" s="1"/>
  <c r="A18" i="4" s="1"/>
  <c r="A19" i="4" s="1"/>
  <c r="A20" i="4" s="1"/>
  <c r="A21" i="4" s="1"/>
  <c r="B3" i="4"/>
  <c r="B4" i="4" s="1"/>
  <c r="B26" i="2"/>
  <c r="A27" i="2"/>
  <c r="A28" i="2" s="1"/>
  <c r="A29" i="2" s="1"/>
  <c r="A30" i="2" s="1"/>
  <c r="A31" i="2" s="1"/>
  <c r="A32" i="2" s="1"/>
  <c r="A33" i="2" s="1"/>
  <c r="A34" i="2" s="1"/>
  <c r="A35" i="2" s="1"/>
  <c r="A36" i="2" s="1"/>
  <c r="B36" i="2" s="1"/>
  <c r="A12" i="2"/>
  <c r="A13" i="2" s="1"/>
  <c r="B3" i="2"/>
  <c r="B4" i="2" s="1"/>
  <c r="B6" i="2" s="1"/>
  <c r="B6" i="4" l="1"/>
  <c r="B8" i="4" s="1"/>
  <c r="C6" i="4"/>
  <c r="C8" i="4" s="1"/>
  <c r="D6" i="4"/>
  <c r="D8" i="4" s="1"/>
  <c r="C7" i="4"/>
  <c r="B33" i="2"/>
  <c r="B34" i="2"/>
  <c r="B35" i="2"/>
  <c r="B32" i="2"/>
  <c r="A14" i="2"/>
  <c r="B27" i="2"/>
  <c r="B28" i="2"/>
  <c r="B29" i="2"/>
  <c r="B30" i="2"/>
  <c r="B31" i="2"/>
  <c r="B8" i="2"/>
  <c r="D7" i="4" l="1"/>
  <c r="C13" i="4"/>
  <c r="C12" i="4"/>
  <c r="C11" i="4"/>
  <c r="C15" i="4"/>
  <c r="C14" i="4"/>
  <c r="C16" i="4"/>
  <c r="C21" i="4"/>
  <c r="C20" i="4"/>
  <c r="C19" i="4"/>
  <c r="C18" i="4"/>
  <c r="C17" i="4"/>
  <c r="B7" i="4"/>
  <c r="B37" i="2"/>
  <c r="A15" i="2"/>
  <c r="B7" i="2"/>
  <c r="D11" i="4" l="1"/>
  <c r="D17" i="4"/>
  <c r="D15" i="4"/>
  <c r="D13" i="4"/>
  <c r="D20" i="4"/>
  <c r="D18" i="4"/>
  <c r="D12" i="4"/>
  <c r="D16" i="4"/>
  <c r="D14" i="4"/>
  <c r="D21" i="4"/>
  <c r="D19" i="4"/>
  <c r="B19" i="4"/>
  <c r="B21" i="4"/>
  <c r="B14" i="4"/>
  <c r="B18" i="4"/>
  <c r="B11" i="4"/>
  <c r="B13" i="4"/>
  <c r="B15" i="4"/>
  <c r="B17" i="4"/>
  <c r="B16" i="4"/>
  <c r="B20" i="4"/>
  <c r="B12" i="4"/>
  <c r="A16" i="2"/>
  <c r="B16" i="2" s="1"/>
  <c r="B12" i="2"/>
  <c r="B14" i="2"/>
  <c r="B15" i="2"/>
  <c r="B11" i="2"/>
  <c r="B13" i="2"/>
  <c r="D13" i="2" l="1"/>
  <c r="D15" i="2"/>
  <c r="D14" i="2"/>
  <c r="A17" i="2"/>
  <c r="D16" i="2"/>
  <c r="D11" i="2"/>
  <c r="D12" i="2"/>
  <c r="A18" i="2" l="1"/>
  <c r="B17" i="2"/>
  <c r="D17" i="2" l="1"/>
  <c r="A19" i="2"/>
  <c r="B18" i="2"/>
  <c r="D18" i="2" l="1"/>
  <c r="A20" i="2"/>
  <c r="B19" i="2"/>
  <c r="D19" i="2" l="1"/>
  <c r="A21" i="2"/>
  <c r="B20" i="2"/>
  <c r="D20" i="2" l="1"/>
  <c r="B21" i="2"/>
  <c r="C22" i="2" l="1"/>
  <c r="C23" i="2" s="1"/>
  <c r="D21" i="2"/>
  <c r="D22" i="2" l="1"/>
  <c r="B9" i="2" s="1"/>
  <c r="E21" i="2" l="1"/>
  <c r="F21" i="2" s="1"/>
  <c r="E20" i="2"/>
  <c r="E19" i="2"/>
  <c r="E18" i="2"/>
  <c r="F18" i="2" s="1"/>
  <c r="I18" i="2" s="1"/>
  <c r="E17" i="2"/>
  <c r="F17" i="2" s="1"/>
  <c r="I17" i="2" s="1"/>
  <c r="E16" i="2"/>
  <c r="F16" i="2" s="1"/>
  <c r="I16" i="2" s="1"/>
  <c r="E15" i="2"/>
  <c r="F15" i="2" s="1"/>
  <c r="I15" i="2" s="1"/>
  <c r="E14" i="2"/>
  <c r="F14" i="2" s="1"/>
  <c r="I14" i="2" s="1"/>
  <c r="E13" i="2"/>
  <c r="F13" i="2" s="1"/>
  <c r="I13" i="2" s="1"/>
  <c r="E12" i="2"/>
  <c r="F12" i="2" s="1"/>
  <c r="E11" i="2"/>
  <c r="F11" i="2" s="1"/>
  <c r="F20" i="2"/>
  <c r="I20" i="2" s="1"/>
  <c r="F19" i="2"/>
  <c r="I19" i="2" s="1"/>
  <c r="H21" i="2" l="1"/>
  <c r="I21" i="2"/>
  <c r="H12" i="2"/>
  <c r="I12" i="2"/>
  <c r="H11" i="2"/>
  <c r="I11" i="2"/>
  <c r="I22" i="2" s="1"/>
  <c r="I23" i="2" s="1"/>
  <c r="H18" i="2"/>
  <c r="H19" i="2"/>
  <c r="H20" i="2"/>
  <c r="E22" i="2"/>
  <c r="E23" i="2" s="1"/>
  <c r="H17" i="2"/>
  <c r="H16" i="2"/>
  <c r="H13" i="2"/>
  <c r="H15" i="2"/>
  <c r="H14" i="2"/>
  <c r="H23" i="2" l="1"/>
</calcChain>
</file>

<file path=xl/sharedStrings.xml><?xml version="1.0" encoding="utf-8"?>
<sst xmlns="http://schemas.openxmlformats.org/spreadsheetml/2006/main" count="39" uniqueCount="35">
  <si>
    <t>Tot Income</t>
  </si>
  <si>
    <t>N</t>
  </si>
  <si>
    <t>Percapitaincome</t>
  </si>
  <si>
    <t>Npop</t>
  </si>
  <si>
    <t>Rating</t>
  </si>
  <si>
    <t>Incomeofmidrating</t>
  </si>
  <si>
    <t>mid rating = 0.5</t>
  </si>
  <si>
    <t>Incomeoflowestrating</t>
  </si>
  <si>
    <t>lowest rating = 0.0</t>
  </si>
  <si>
    <t>Slope</t>
  </si>
  <si>
    <t>y-intercept</t>
  </si>
  <si>
    <t>Sum</t>
  </si>
  <si>
    <t>factorcheck</t>
  </si>
  <si>
    <t xml:space="preserve">Error </t>
  </si>
  <si>
    <t>check</t>
  </si>
  <si>
    <t>equality factor</t>
  </si>
  <si>
    <t>I_even, f_e=0</t>
  </si>
  <si>
    <t>I_even,f_e=0.5</t>
  </si>
  <si>
    <t>Ieven,f_e=1</t>
  </si>
  <si>
    <t>Checks</t>
  </si>
  <si>
    <t>Tot Income, TI</t>
  </si>
  <si>
    <t>Population, N</t>
  </si>
  <si>
    <t>Percapitaincome, PCI</t>
  </si>
  <si>
    <t>factor_equality, f_e</t>
  </si>
  <si>
    <t>Incomeoflowestrating, IL</t>
  </si>
  <si>
    <t>N_r</t>
  </si>
  <si>
    <t>TI_r</t>
  </si>
  <si>
    <t>TI_r,adj</t>
  </si>
  <si>
    <t>I_even,r</t>
  </si>
  <si>
    <t>I_actual,r</t>
  </si>
  <si>
    <t>factor_unevendistr, f_ud</t>
  </si>
  <si>
    <t>Tot inc. for even dist</t>
  </si>
  <si>
    <t>Tot inc adjusted</t>
  </si>
  <si>
    <t>Actual income</t>
  </si>
  <si>
    <t>Incomeofmidrating (=PCI)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</si>
</sst>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0" xfId="0" applyFont="1"/>
    <xf numFmtId="0" fontId="0" fillId="2" borderId="0" xfId="0" applyFill="1"/>
    <xf numFmtId="0" fontId="2" fillId="3" borderId="0" xfId="0" applyFont="1" applyFill="1"/>
    <xf numFmtId="44" fontId="0" fillId="2" borderId="0" xfId="1" applyFont="1" applyFill="1"/>
    <xf numFmtId="0" fontId="0" fillId="2" borderId="0" xfId="0" applyNumberFormat="1" applyFill="1"/>
    <xf numFmtId="0" fontId="0" fillId="0" borderId="0" xfId="0" applyNumberFormat="1"/>
    <xf numFmtId="0" fontId="2" fillId="3" borderId="0" xfId="0" applyNumberFormat="1" applyFont="1" applyFill="1"/>
    <xf numFmtId="0" fontId="0" fillId="0" borderId="0" xfId="0" applyFill="1"/>
    <xf numFmtId="44" fontId="3" fillId="4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Even</a:t>
            </a:r>
            <a:r>
              <a:rPr lang="en-US" baseline="0"/>
              <a:t>ly distributed &amp; actually distributed income vs. Rating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Sheet1!$B$10</c:f>
              <c:strCache>
                <c:ptCount val="1"/>
                <c:pt idx="0">
                  <c:v>I_even,r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Sheet1!$A$11:$A$21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Sheet1!$B$11:$B$21</c:f>
              <c:numCache>
                <c:formatCode>General</c:formatCode>
                <c:ptCount val="11"/>
                <c:pt idx="0">
                  <c:v>50000</c:v>
                </c:pt>
                <c:pt idx="1">
                  <c:v>60000</c:v>
                </c:pt>
                <c:pt idx="2">
                  <c:v>70000</c:v>
                </c:pt>
                <c:pt idx="3">
                  <c:v>80000</c:v>
                </c:pt>
                <c:pt idx="4">
                  <c:v>90000</c:v>
                </c:pt>
                <c:pt idx="5">
                  <c:v>100000</c:v>
                </c:pt>
                <c:pt idx="6">
                  <c:v>110000</c:v>
                </c:pt>
                <c:pt idx="7">
                  <c:v>120000</c:v>
                </c:pt>
                <c:pt idx="8">
                  <c:v>130000</c:v>
                </c:pt>
                <c:pt idx="9">
                  <c:v>140000</c:v>
                </c:pt>
                <c:pt idx="10">
                  <c:v>150000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77-4BA0-8961-8F09C156B706}"/>
            </c:ext>
          </c:extLst>
        </c:ser>
        <c:ser>
          <c:idx val="1"/>
          <c:order val="1"/>
          <c:tx>
            <c:strRef>
              <c:f>Sheet1!$F$10</c:f>
              <c:strCache>
                <c:ptCount val="1"/>
                <c:pt idx="0">
                  <c:v>I_actual,r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Sheet1!$A$11:$A$21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Sheet1!$F$11:$F$21</c:f>
              <c:numCache>
                <c:formatCode>General</c:formatCode>
                <c:ptCount val="11"/>
                <c:pt idx="0">
                  <c:v>39426.52329749104</c:v>
                </c:pt>
                <c:pt idx="1">
                  <c:v>47311.827956989247</c:v>
                </c:pt>
                <c:pt idx="2">
                  <c:v>55197.132616487455</c:v>
                </c:pt>
                <c:pt idx="3">
                  <c:v>63082.437275985663</c:v>
                </c:pt>
                <c:pt idx="4">
                  <c:v>70967.741935483878</c:v>
                </c:pt>
                <c:pt idx="5">
                  <c:v>78853.046594982079</c:v>
                </c:pt>
                <c:pt idx="6">
                  <c:v>86738.351254480294</c:v>
                </c:pt>
                <c:pt idx="7">
                  <c:v>94623.655913978495</c:v>
                </c:pt>
                <c:pt idx="8">
                  <c:v>102508.9605734767</c:v>
                </c:pt>
                <c:pt idx="9">
                  <c:v>110394.26523297491</c:v>
                </c:pt>
                <c:pt idx="10">
                  <c:v>118279.56989247313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977-4BA0-8961-8F09C156B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228688"/>
        <c:axId val="562227248"/>
      </c:scatterChart>
      <c:valAx>
        <c:axId val="56222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227248"/>
        <c:crosses val="autoZero"/>
        <c:crossBetween val="midCat"/>
        <c:majorUnit val="0.1"/>
      </c:valAx>
      <c:valAx>
        <c:axId val="56222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Indiviual</a:t>
                </a:r>
                <a:r>
                  <a:rPr lang="en-US" baseline="0"/>
                  <a:t> Income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2228688"/>
        <c:crosses val="autoZero"/>
        <c:crossBetween val="midCat"/>
        <c:majorUnit val="10000"/>
        <c:min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</a:t>
            </a:r>
            <a:r>
              <a:rPr lang="en-US" baseline="0"/>
              <a:t> Distribution for different equality factors, f_e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Sheet2!$B$10</c:f>
              <c:strCache>
                <c:ptCount val="1"/>
                <c:pt idx="0">
                  <c:v>I_even, f_e=0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Sheet2!$A$11:$A$21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Sheet2!$B$11:$B$21</c:f>
              <c:numCache>
                <c:formatCode>_("$"* #,##0.00_);_("$"* \(#,##0.00\);_("$"* "-"??_);_(@_)</c:formatCode>
                <c:ptCount val="11"/>
                <c:pt idx="0">
                  <c:v>0</c:v>
                </c:pt>
                <c:pt idx="1">
                  <c:v>20000</c:v>
                </c:pt>
                <c:pt idx="2">
                  <c:v>40000</c:v>
                </c:pt>
                <c:pt idx="3">
                  <c:v>60000.000000000007</c:v>
                </c:pt>
                <c:pt idx="4">
                  <c:v>80000</c:v>
                </c:pt>
                <c:pt idx="5">
                  <c:v>100000</c:v>
                </c:pt>
                <c:pt idx="6">
                  <c:v>120000</c:v>
                </c:pt>
                <c:pt idx="7">
                  <c:v>140000</c:v>
                </c:pt>
                <c:pt idx="8">
                  <c:v>160000</c:v>
                </c:pt>
                <c:pt idx="9">
                  <c:v>179999.99999999997</c:v>
                </c:pt>
                <c:pt idx="10">
                  <c:v>199999.99999999997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19-4378-8A9C-F2B9798EDEF3}"/>
            </c:ext>
          </c:extLst>
        </c:ser>
        <c:ser>
          <c:idx val="1"/>
          <c:order val="1"/>
          <c:tx>
            <c:strRef>
              <c:f>Sheet2!$C$10</c:f>
              <c:strCache>
                <c:ptCount val="1"/>
                <c:pt idx="0">
                  <c:v>I_even,f_e=0.5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Sheet2!$A$11:$A$21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Sheet2!$C$11:$C$21</c:f>
              <c:numCache>
                <c:formatCode>_("$"* #,##0.00_);_("$"* \(#,##0.00\);_("$"* "-"??_);_(@_)</c:formatCode>
                <c:ptCount val="11"/>
                <c:pt idx="0">
                  <c:v>50000</c:v>
                </c:pt>
                <c:pt idx="1">
                  <c:v>60000</c:v>
                </c:pt>
                <c:pt idx="2">
                  <c:v>70000</c:v>
                </c:pt>
                <c:pt idx="3">
                  <c:v>80000</c:v>
                </c:pt>
                <c:pt idx="4">
                  <c:v>90000</c:v>
                </c:pt>
                <c:pt idx="5">
                  <c:v>100000</c:v>
                </c:pt>
                <c:pt idx="6">
                  <c:v>110000</c:v>
                </c:pt>
                <c:pt idx="7">
                  <c:v>120000</c:v>
                </c:pt>
                <c:pt idx="8">
                  <c:v>130000</c:v>
                </c:pt>
                <c:pt idx="9">
                  <c:v>140000</c:v>
                </c:pt>
                <c:pt idx="10">
                  <c:v>150000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19-4378-8A9C-F2B9798EDEF3}"/>
            </c:ext>
          </c:extLst>
        </c:ser>
        <c:ser>
          <c:idx val="2"/>
          <c:order val="2"/>
          <c:tx>
            <c:strRef>
              <c:f>Sheet2!$D$10</c:f>
              <c:strCache>
                <c:ptCount val="1"/>
                <c:pt idx="0">
                  <c:v>Ieven,f_e=1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Sheet2!$A$11:$A$21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</c:numCache>
            </c:numRef>
          </c:xVal>
          <c:yVal>
            <c:numRef>
              <c:f>Sheet2!$D$11:$D$21</c:f>
              <c:numCache>
                <c:formatCode>_("$"* #,##0.00_);_("$"* \(#,##0.00\);_("$"* "-"??_);_(@_)</c:formatCode>
                <c:ptCount val="11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19-4378-8A9C-F2B9798ED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04464"/>
        <c:axId val="531304944"/>
      </c:scatterChart>
      <c:valAx>
        <c:axId val="531304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304944"/>
        <c:crosses val="autoZero"/>
        <c:crossBetween val="midCat"/>
      </c:valAx>
      <c:valAx>
        <c:axId val="53130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Income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304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3</xdr:row>
      <xdr:rowOff>147636</xdr:rowOff>
    </xdr:from>
    <xdr:to>
      <xdr:col>21</xdr:col>
      <xdr:colOff>23812</xdr:colOff>
      <xdr:row>28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CFC5AB-871B-A604-1980-71671BEE1D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204787</xdr:colOff>
      <xdr:row>1</xdr:row>
      <xdr:rowOff>66674</xdr:rowOff>
    </xdr:from>
    <xdr:to>
      <xdr:col>15</xdr:col>
      <xdr:colOff>123825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773663-95CF-570E-D173-221A7735D3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50D2-41B9-48A4-9C0F-9B62C5A761F5}">
  <dimension ref="A1:I37"/>
  <sheetViews>
    <sheetView tabSelected="1" workbookViewId="0">
      <selection activeCell="D27" sqref="D27"/>
    </sheetView>
  </sheetViews>
  <sheetFormatPr defaultRowHeight="15" x14ac:dyDescent="0.25"/>
  <cols>
    <col min="1" max="1" width="25.28515625" customWidth="1"/>
    <col min="2" max="2" width="22.7109375" bestFit="1" customWidth="1"/>
    <col min="3" max="3" width="12.28515625" customWidth="1"/>
    <col min="4" max="4" width="18.42578125" customWidth="1"/>
    <col min="5" max="5" width="17" customWidth="1"/>
    <col min="6" max="7" width="11.85546875" customWidth="1"/>
  </cols>
  <sheetData>
    <row r="1" spans="1:9" x14ac:dyDescent="0.25">
      <c r="A1" t="s">
        <v>20</v>
      </c>
      <c r="B1" s="5">
        <v>11000000</v>
      </c>
      <c r="C1" t="s">
        <v>6</v>
      </c>
    </row>
    <row r="2" spans="1:9" x14ac:dyDescent="0.25">
      <c r="A2" t="s">
        <v>21</v>
      </c>
      <c r="B2" s="6">
        <v>110</v>
      </c>
      <c r="C2" t="s">
        <v>8</v>
      </c>
    </row>
    <row r="3" spans="1:9" x14ac:dyDescent="0.25">
      <c r="A3" t="s">
        <v>22</v>
      </c>
      <c r="B3">
        <f>B1/B2</f>
        <v>100000</v>
      </c>
    </row>
    <row r="4" spans="1:9" x14ac:dyDescent="0.25">
      <c r="A4" t="s">
        <v>34</v>
      </c>
      <c r="B4">
        <f>B3</f>
        <v>100000</v>
      </c>
    </row>
    <row r="5" spans="1:9" x14ac:dyDescent="0.25">
      <c r="A5" t="s">
        <v>23</v>
      </c>
      <c r="B5" s="3">
        <v>0.5</v>
      </c>
    </row>
    <row r="6" spans="1:9" x14ac:dyDescent="0.25">
      <c r="A6" t="s">
        <v>24</v>
      </c>
      <c r="B6">
        <f>B4*B5</f>
        <v>50000</v>
      </c>
      <c r="F6" s="9"/>
      <c r="G6" s="9"/>
    </row>
    <row r="7" spans="1:9" x14ac:dyDescent="0.25">
      <c r="A7" t="s">
        <v>9</v>
      </c>
      <c r="B7">
        <f>(B4-B6)/0.5</f>
        <v>100000</v>
      </c>
    </row>
    <row r="8" spans="1:9" x14ac:dyDescent="0.25">
      <c r="A8" t="s">
        <v>10</v>
      </c>
      <c r="B8">
        <f>B6</f>
        <v>50000</v>
      </c>
    </row>
    <row r="9" spans="1:9" x14ac:dyDescent="0.25">
      <c r="A9" t="s">
        <v>30</v>
      </c>
      <c r="B9" s="7">
        <f>B1/D22</f>
        <v>0.78853046594982079</v>
      </c>
      <c r="D9" t="s">
        <v>31</v>
      </c>
      <c r="E9" s="7" t="s">
        <v>32</v>
      </c>
      <c r="F9" s="7" t="s">
        <v>33</v>
      </c>
      <c r="H9" t="s">
        <v>19</v>
      </c>
    </row>
    <row r="10" spans="1:9" x14ac:dyDescent="0.25">
      <c r="A10" t="s">
        <v>4</v>
      </c>
      <c r="B10" t="s">
        <v>28</v>
      </c>
      <c r="C10" t="s">
        <v>25</v>
      </c>
      <c r="D10" t="s">
        <v>26</v>
      </c>
      <c r="E10" t="s">
        <v>27</v>
      </c>
      <c r="F10" t="s">
        <v>29</v>
      </c>
      <c r="H10" t="s">
        <v>12</v>
      </c>
      <c r="I10" t="s">
        <v>14</v>
      </c>
    </row>
    <row r="11" spans="1:9" x14ac:dyDescent="0.25">
      <c r="A11">
        <v>0</v>
      </c>
      <c r="B11">
        <f>$B$7*A11+$B$8</f>
        <v>50000</v>
      </c>
      <c r="C11" s="3">
        <v>1</v>
      </c>
      <c r="D11">
        <f>B11*C11</f>
        <v>50000</v>
      </c>
      <c r="E11">
        <f>D11*$B$9</f>
        <v>39426.52329749104</v>
      </c>
      <c r="F11">
        <f>IF(C11=0,0,E11/C11)</f>
        <v>39426.52329749104</v>
      </c>
      <c r="H11">
        <f>F11/B11</f>
        <v>0.78853046594982079</v>
      </c>
      <c r="I11">
        <f t="shared" ref="I11:I13" si="0">F11*C11</f>
        <v>39426.52329749104</v>
      </c>
    </row>
    <row r="12" spans="1:9" x14ac:dyDescent="0.25">
      <c r="A12">
        <f>A11+0.1</f>
        <v>0.1</v>
      </c>
      <c r="B12">
        <f t="shared" ref="B12:B21" si="1">$B$7*A12+$B$8</f>
        <v>60000</v>
      </c>
      <c r="C12" s="3">
        <v>1</v>
      </c>
      <c r="D12">
        <f>B12*C12</f>
        <v>60000</v>
      </c>
      <c r="E12">
        <f t="shared" ref="E12:E21" si="2">D12*$B$9</f>
        <v>47311.827956989247</v>
      </c>
      <c r="F12">
        <f t="shared" ref="F12:F21" si="3">IF(C12=0,0,E12/C12)</f>
        <v>47311.827956989247</v>
      </c>
      <c r="H12">
        <f>F12/B12</f>
        <v>0.78853046594982079</v>
      </c>
      <c r="I12">
        <f t="shared" si="0"/>
        <v>47311.827956989247</v>
      </c>
    </row>
    <row r="13" spans="1:9" x14ac:dyDescent="0.25">
      <c r="A13">
        <f t="shared" ref="A13:A21" si="4">A12+0.1</f>
        <v>0.2</v>
      </c>
      <c r="B13">
        <f t="shared" si="1"/>
        <v>70000</v>
      </c>
      <c r="C13" s="3">
        <v>1</v>
      </c>
      <c r="D13">
        <f>B13*C13</f>
        <v>70000</v>
      </c>
      <c r="E13">
        <f t="shared" si="2"/>
        <v>55197.132616487455</v>
      </c>
      <c r="F13">
        <f t="shared" si="3"/>
        <v>55197.132616487455</v>
      </c>
      <c r="H13">
        <f>F13/B13</f>
        <v>0.78853046594982079</v>
      </c>
      <c r="I13">
        <f t="shared" si="0"/>
        <v>55197.132616487455</v>
      </c>
    </row>
    <row r="14" spans="1:9" x14ac:dyDescent="0.25">
      <c r="A14">
        <f t="shared" si="4"/>
        <v>0.30000000000000004</v>
      </c>
      <c r="B14">
        <f t="shared" si="1"/>
        <v>80000</v>
      </c>
      <c r="C14" s="3">
        <v>1</v>
      </c>
      <c r="D14">
        <f>B14*C14</f>
        <v>80000</v>
      </c>
      <c r="E14">
        <f t="shared" si="2"/>
        <v>63082.437275985663</v>
      </c>
      <c r="F14">
        <f t="shared" si="3"/>
        <v>63082.437275985663</v>
      </c>
      <c r="H14">
        <f>F14/B14</f>
        <v>0.78853046594982079</v>
      </c>
      <c r="I14">
        <f>F14*C14</f>
        <v>63082.437275985663</v>
      </c>
    </row>
    <row r="15" spans="1:9" x14ac:dyDescent="0.25">
      <c r="A15">
        <f t="shared" si="4"/>
        <v>0.4</v>
      </c>
      <c r="B15">
        <f t="shared" si="1"/>
        <v>90000</v>
      </c>
      <c r="C15" s="3">
        <v>1</v>
      </c>
      <c r="D15">
        <f>B15*C15</f>
        <v>90000</v>
      </c>
      <c r="E15">
        <f t="shared" si="2"/>
        <v>70967.741935483878</v>
      </c>
      <c r="F15">
        <f t="shared" si="3"/>
        <v>70967.741935483878</v>
      </c>
      <c r="H15">
        <f>F15/B15</f>
        <v>0.7885304659498209</v>
      </c>
      <c r="I15">
        <f t="shared" ref="I15:I21" si="5">F15*C15</f>
        <v>70967.741935483878</v>
      </c>
    </row>
    <row r="16" spans="1:9" x14ac:dyDescent="0.25">
      <c r="A16">
        <f t="shared" si="4"/>
        <v>0.5</v>
      </c>
      <c r="B16">
        <f t="shared" si="1"/>
        <v>100000</v>
      </c>
      <c r="C16" s="3">
        <v>1</v>
      </c>
      <c r="D16">
        <f>B16*C16</f>
        <v>100000</v>
      </c>
      <c r="E16">
        <f t="shared" si="2"/>
        <v>78853.046594982079</v>
      </c>
      <c r="F16">
        <f t="shared" si="3"/>
        <v>78853.046594982079</v>
      </c>
      <c r="H16">
        <f>F16/B16</f>
        <v>0.78853046594982079</v>
      </c>
      <c r="I16">
        <f t="shared" si="5"/>
        <v>78853.046594982079</v>
      </c>
    </row>
    <row r="17" spans="1:9" x14ac:dyDescent="0.25">
      <c r="A17">
        <f t="shared" si="4"/>
        <v>0.6</v>
      </c>
      <c r="B17">
        <f t="shared" si="1"/>
        <v>110000</v>
      </c>
      <c r="C17" s="3">
        <v>21</v>
      </c>
      <c r="D17">
        <f>B17*C17</f>
        <v>2310000</v>
      </c>
      <c r="E17">
        <f t="shared" si="2"/>
        <v>1821505.3763440861</v>
      </c>
      <c r="F17">
        <f t="shared" si="3"/>
        <v>86738.351254480294</v>
      </c>
      <c r="H17">
        <f>F17/B17</f>
        <v>0.7885304659498209</v>
      </c>
      <c r="I17">
        <f t="shared" si="5"/>
        <v>1821505.3763440861</v>
      </c>
    </row>
    <row r="18" spans="1:9" x14ac:dyDescent="0.25">
      <c r="A18">
        <f t="shared" si="4"/>
        <v>0.7</v>
      </c>
      <c r="B18">
        <f t="shared" si="1"/>
        <v>120000</v>
      </c>
      <c r="C18" s="3">
        <v>21</v>
      </c>
      <c r="D18">
        <f>B18*C18</f>
        <v>2520000</v>
      </c>
      <c r="E18">
        <f t="shared" si="2"/>
        <v>1987096.7741935484</v>
      </c>
      <c r="F18">
        <f t="shared" si="3"/>
        <v>94623.655913978495</v>
      </c>
      <c r="H18">
        <f>F18/B18</f>
        <v>0.78853046594982079</v>
      </c>
      <c r="I18">
        <f t="shared" si="5"/>
        <v>1987096.7741935484</v>
      </c>
    </row>
    <row r="19" spans="1:9" x14ac:dyDescent="0.25">
      <c r="A19">
        <f t="shared" si="4"/>
        <v>0.79999999999999993</v>
      </c>
      <c r="B19">
        <f t="shared" si="1"/>
        <v>130000</v>
      </c>
      <c r="C19" s="3">
        <v>21</v>
      </c>
      <c r="D19">
        <f>B19*C19</f>
        <v>2730000</v>
      </c>
      <c r="E19">
        <f t="shared" si="2"/>
        <v>2152688.1720430106</v>
      </c>
      <c r="F19">
        <f t="shared" si="3"/>
        <v>102508.9605734767</v>
      </c>
      <c r="H19">
        <f>F19/B19</f>
        <v>0.78853046594982068</v>
      </c>
      <c r="I19">
        <f t="shared" si="5"/>
        <v>2152688.1720430106</v>
      </c>
    </row>
    <row r="20" spans="1:9" x14ac:dyDescent="0.25">
      <c r="A20">
        <f t="shared" si="4"/>
        <v>0.89999999999999991</v>
      </c>
      <c r="B20">
        <f t="shared" si="1"/>
        <v>140000</v>
      </c>
      <c r="C20" s="3">
        <v>21</v>
      </c>
      <c r="D20">
        <f>B20*C20</f>
        <v>2940000</v>
      </c>
      <c r="E20">
        <f t="shared" si="2"/>
        <v>2318279.5698924731</v>
      </c>
      <c r="F20">
        <f t="shared" si="3"/>
        <v>110394.26523297491</v>
      </c>
      <c r="H20">
        <f>F20/B20</f>
        <v>0.78853046594982079</v>
      </c>
      <c r="I20">
        <f t="shared" si="5"/>
        <v>2318279.5698924731</v>
      </c>
    </row>
    <row r="21" spans="1:9" x14ac:dyDescent="0.25">
      <c r="A21">
        <f t="shared" si="4"/>
        <v>0.99999999999999989</v>
      </c>
      <c r="B21">
        <f t="shared" si="1"/>
        <v>150000</v>
      </c>
      <c r="C21" s="3">
        <v>20</v>
      </c>
      <c r="D21">
        <f>B21*C21</f>
        <v>3000000</v>
      </c>
      <c r="E21">
        <f t="shared" si="2"/>
        <v>2365591.3978494625</v>
      </c>
      <c r="F21">
        <f t="shared" si="3"/>
        <v>118279.56989247313</v>
      </c>
      <c r="H21">
        <f>F21/B21</f>
        <v>0.78853046594982079</v>
      </c>
      <c r="I21">
        <f t="shared" si="5"/>
        <v>2365591.3978494625</v>
      </c>
    </row>
    <row r="22" spans="1:9" x14ac:dyDescent="0.25">
      <c r="A22" t="s">
        <v>11</v>
      </c>
      <c r="C22">
        <f>SUM(C11:C21)</f>
        <v>110</v>
      </c>
      <c r="D22" s="10">
        <f>SUM(D11:D21)</f>
        <v>13950000</v>
      </c>
      <c r="E22" s="1">
        <f>SUM(E11:E21)</f>
        <v>11000000</v>
      </c>
      <c r="I22">
        <f>SUM(I11:I21)</f>
        <v>11000000</v>
      </c>
    </row>
    <row r="23" spans="1:9" x14ac:dyDescent="0.25">
      <c r="A23" s="2" t="s">
        <v>13</v>
      </c>
      <c r="B23" s="2"/>
      <c r="C23" s="4">
        <f>C22-B2</f>
        <v>0</v>
      </c>
      <c r="D23" s="4"/>
      <c r="E23" s="4">
        <f>E22-B1</f>
        <v>0</v>
      </c>
      <c r="H23" s="4">
        <f>MAX(H11:H21)-B9</f>
        <v>0</v>
      </c>
      <c r="I23" s="8">
        <f>I22-B1</f>
        <v>0</v>
      </c>
    </row>
    <row r="25" spans="1:9" x14ac:dyDescent="0.25">
      <c r="A25" t="s">
        <v>4</v>
      </c>
      <c r="B25" t="s">
        <v>1</v>
      </c>
    </row>
    <row r="26" spans="1:9" x14ac:dyDescent="0.25">
      <c r="A26">
        <v>0</v>
      </c>
      <c r="B26">
        <f>ROUND(_xlfn.NORM.DIST(A26,0.5,0.12,FALSE)*0.1*$B$2,0)</f>
        <v>0</v>
      </c>
    </row>
    <row r="27" spans="1:9" x14ac:dyDescent="0.25">
      <c r="A27">
        <f>A26+0.1</f>
        <v>0.1</v>
      </c>
      <c r="B27">
        <f t="shared" ref="B27:B36" si="6">ROUND(_xlfn.NORM.DIST(A27,0.5,0.12,FALSE)*0.1*$B$2,0)</f>
        <v>0</v>
      </c>
    </row>
    <row r="28" spans="1:9" x14ac:dyDescent="0.25">
      <c r="A28">
        <f t="shared" ref="A28:A36" si="7">A27+0.1</f>
        <v>0.2</v>
      </c>
      <c r="B28">
        <f t="shared" si="6"/>
        <v>2</v>
      </c>
    </row>
    <row r="29" spans="1:9" x14ac:dyDescent="0.25">
      <c r="A29">
        <f t="shared" si="7"/>
        <v>0.30000000000000004</v>
      </c>
      <c r="B29">
        <f t="shared" si="6"/>
        <v>9</v>
      </c>
    </row>
    <row r="30" spans="1:9" x14ac:dyDescent="0.25">
      <c r="A30">
        <f t="shared" si="7"/>
        <v>0.4</v>
      </c>
      <c r="B30">
        <f t="shared" si="6"/>
        <v>26</v>
      </c>
    </row>
    <row r="31" spans="1:9" x14ac:dyDescent="0.25">
      <c r="A31">
        <f t="shared" si="7"/>
        <v>0.5</v>
      </c>
      <c r="B31">
        <f t="shared" si="6"/>
        <v>37</v>
      </c>
    </row>
    <row r="32" spans="1:9" x14ac:dyDescent="0.25">
      <c r="A32">
        <f t="shared" si="7"/>
        <v>0.6</v>
      </c>
      <c r="B32">
        <f t="shared" si="6"/>
        <v>26</v>
      </c>
    </row>
    <row r="33" spans="1:2" x14ac:dyDescent="0.25">
      <c r="A33">
        <f t="shared" si="7"/>
        <v>0.7</v>
      </c>
      <c r="B33">
        <f t="shared" si="6"/>
        <v>9</v>
      </c>
    </row>
    <row r="34" spans="1:2" x14ac:dyDescent="0.25">
      <c r="A34">
        <f t="shared" si="7"/>
        <v>0.79999999999999993</v>
      </c>
      <c r="B34">
        <f t="shared" si="6"/>
        <v>2</v>
      </c>
    </row>
    <row r="35" spans="1:2" x14ac:dyDescent="0.25">
      <c r="A35">
        <f t="shared" si="7"/>
        <v>0.89999999999999991</v>
      </c>
      <c r="B35">
        <f t="shared" si="6"/>
        <v>0</v>
      </c>
    </row>
    <row r="36" spans="1:2" x14ac:dyDescent="0.25">
      <c r="A36">
        <f t="shared" si="7"/>
        <v>0.99999999999999989</v>
      </c>
      <c r="B36">
        <f t="shared" si="6"/>
        <v>0</v>
      </c>
    </row>
    <row r="37" spans="1:2" x14ac:dyDescent="0.25">
      <c r="B37">
        <f>SUM(B26:B36)</f>
        <v>111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A5CF-5EBB-4ADF-9224-92A29193D363}">
  <dimension ref="A1:H21"/>
  <sheetViews>
    <sheetView workbookViewId="0">
      <selection activeCell="C11" sqref="C11"/>
    </sheetView>
  </sheetViews>
  <sheetFormatPr defaultRowHeight="15" x14ac:dyDescent="0.25"/>
  <cols>
    <col min="1" max="1" width="19.42578125" customWidth="1"/>
    <col min="2" max="2" width="18.28515625" customWidth="1"/>
    <col min="3" max="3" width="14.7109375" customWidth="1"/>
    <col min="4" max="4" width="14.140625" customWidth="1"/>
  </cols>
  <sheetData>
    <row r="1" spans="1:8" x14ac:dyDescent="0.25">
      <c r="A1" t="s">
        <v>0</v>
      </c>
      <c r="B1" s="5">
        <v>11000000</v>
      </c>
    </row>
    <row r="2" spans="1:8" x14ac:dyDescent="0.25">
      <c r="A2" t="s">
        <v>3</v>
      </c>
      <c r="B2" s="6">
        <v>110</v>
      </c>
    </row>
    <row r="3" spans="1:8" x14ac:dyDescent="0.25">
      <c r="A3" t="s">
        <v>2</v>
      </c>
      <c r="B3" s="1">
        <f>B1/B2</f>
        <v>100000</v>
      </c>
    </row>
    <row r="4" spans="1:8" x14ac:dyDescent="0.25">
      <c r="A4" t="s">
        <v>5</v>
      </c>
      <c r="B4" s="1">
        <f>B3</f>
        <v>100000</v>
      </c>
    </row>
    <row r="5" spans="1:8" x14ac:dyDescent="0.25">
      <c r="A5" t="s">
        <v>15</v>
      </c>
      <c r="B5" s="3">
        <v>0</v>
      </c>
      <c r="C5" s="3">
        <v>0.5</v>
      </c>
      <c r="D5" s="3">
        <v>1</v>
      </c>
    </row>
    <row r="6" spans="1:8" x14ac:dyDescent="0.25">
      <c r="A6" t="s">
        <v>7</v>
      </c>
      <c r="B6">
        <f>B4*B5</f>
        <v>0</v>
      </c>
      <c r="C6">
        <f>B4*C5</f>
        <v>50000</v>
      </c>
      <c r="D6">
        <f>B4*D5</f>
        <v>100000</v>
      </c>
      <c r="H6" s="9"/>
    </row>
    <row r="7" spans="1:8" x14ac:dyDescent="0.25">
      <c r="A7" t="s">
        <v>9</v>
      </c>
      <c r="B7">
        <f>(B4-B6)/0.5</f>
        <v>200000</v>
      </c>
      <c r="C7">
        <f>(B4-C6)/0.5</f>
        <v>100000</v>
      </c>
      <c r="D7">
        <f>(B4-D6)/0.5</f>
        <v>0</v>
      </c>
    </row>
    <row r="8" spans="1:8" x14ac:dyDescent="0.25">
      <c r="A8" t="s">
        <v>10</v>
      </c>
      <c r="B8">
        <f>B6</f>
        <v>0</v>
      </c>
      <c r="C8">
        <f>C6</f>
        <v>50000</v>
      </c>
      <c r="D8">
        <f>D6</f>
        <v>100000</v>
      </c>
    </row>
    <row r="10" spans="1:8" x14ac:dyDescent="0.25">
      <c r="A10" t="s">
        <v>4</v>
      </c>
      <c r="B10" t="s">
        <v>16</v>
      </c>
      <c r="C10" t="s">
        <v>17</v>
      </c>
      <c r="D10" t="s">
        <v>18</v>
      </c>
    </row>
    <row r="11" spans="1:8" x14ac:dyDescent="0.25">
      <c r="A11">
        <v>0</v>
      </c>
      <c r="B11" s="1">
        <f>$B$7*A11+$B$8</f>
        <v>0</v>
      </c>
      <c r="C11" s="1">
        <f>$C$7*A11+$C$8</f>
        <v>50000</v>
      </c>
      <c r="D11" s="1">
        <f>$D$7*A11+$D$8</f>
        <v>100000</v>
      </c>
      <c r="E11" s="9"/>
    </row>
    <row r="12" spans="1:8" x14ac:dyDescent="0.25">
      <c r="A12">
        <f>A11+0.1</f>
        <v>0.1</v>
      </c>
      <c r="B12" s="1">
        <f t="shared" ref="B12:B21" si="0">$B$7*A12+$B$8</f>
        <v>20000</v>
      </c>
      <c r="C12" s="1">
        <f t="shared" ref="C12:C21" si="1">$C$7*A12+$C$8</f>
        <v>60000</v>
      </c>
      <c r="D12" s="1">
        <f t="shared" ref="D12:D21" si="2">$D$7*A12+$D$8</f>
        <v>100000</v>
      </c>
      <c r="E12" s="9"/>
    </row>
    <row r="13" spans="1:8" x14ac:dyDescent="0.25">
      <c r="A13">
        <f t="shared" ref="A13:A21" si="3">A12+0.1</f>
        <v>0.2</v>
      </c>
      <c r="B13" s="1">
        <f t="shared" si="0"/>
        <v>40000</v>
      </c>
      <c r="C13" s="1">
        <f t="shared" si="1"/>
        <v>70000</v>
      </c>
      <c r="D13" s="1">
        <f t="shared" si="2"/>
        <v>100000</v>
      </c>
      <c r="E13" s="9"/>
    </row>
    <row r="14" spans="1:8" x14ac:dyDescent="0.25">
      <c r="A14">
        <f t="shared" si="3"/>
        <v>0.30000000000000004</v>
      </c>
      <c r="B14" s="1">
        <f t="shared" si="0"/>
        <v>60000.000000000007</v>
      </c>
      <c r="C14" s="1">
        <f t="shared" si="1"/>
        <v>80000</v>
      </c>
      <c r="D14" s="1">
        <f t="shared" si="2"/>
        <v>100000</v>
      </c>
      <c r="E14" s="9"/>
    </row>
    <row r="15" spans="1:8" x14ac:dyDescent="0.25">
      <c r="A15">
        <f t="shared" si="3"/>
        <v>0.4</v>
      </c>
      <c r="B15" s="1">
        <f t="shared" si="0"/>
        <v>80000</v>
      </c>
      <c r="C15" s="1">
        <f t="shared" si="1"/>
        <v>90000</v>
      </c>
      <c r="D15" s="1">
        <f t="shared" si="2"/>
        <v>100000</v>
      </c>
      <c r="E15" s="9"/>
    </row>
    <row r="16" spans="1:8" x14ac:dyDescent="0.25">
      <c r="A16">
        <f t="shared" si="3"/>
        <v>0.5</v>
      </c>
      <c r="B16" s="1">
        <f t="shared" si="0"/>
        <v>100000</v>
      </c>
      <c r="C16" s="1">
        <f t="shared" si="1"/>
        <v>100000</v>
      </c>
      <c r="D16" s="1">
        <f t="shared" si="2"/>
        <v>100000</v>
      </c>
      <c r="E16" s="9"/>
    </row>
    <row r="17" spans="1:5" x14ac:dyDescent="0.25">
      <c r="A17">
        <f t="shared" si="3"/>
        <v>0.6</v>
      </c>
      <c r="B17" s="1">
        <f t="shared" si="0"/>
        <v>120000</v>
      </c>
      <c r="C17" s="1">
        <f t="shared" si="1"/>
        <v>110000</v>
      </c>
      <c r="D17" s="1">
        <f t="shared" si="2"/>
        <v>100000</v>
      </c>
      <c r="E17" s="9"/>
    </row>
    <row r="18" spans="1:5" x14ac:dyDescent="0.25">
      <c r="A18">
        <f t="shared" si="3"/>
        <v>0.7</v>
      </c>
      <c r="B18" s="1">
        <f t="shared" si="0"/>
        <v>140000</v>
      </c>
      <c r="C18" s="1">
        <f t="shared" si="1"/>
        <v>120000</v>
      </c>
      <c r="D18" s="1">
        <f t="shared" si="2"/>
        <v>100000</v>
      </c>
      <c r="E18" s="9"/>
    </row>
    <row r="19" spans="1:5" x14ac:dyDescent="0.25">
      <c r="A19">
        <f t="shared" si="3"/>
        <v>0.79999999999999993</v>
      </c>
      <c r="B19" s="1">
        <f t="shared" si="0"/>
        <v>160000</v>
      </c>
      <c r="C19" s="1">
        <f t="shared" si="1"/>
        <v>130000</v>
      </c>
      <c r="D19" s="1">
        <f t="shared" si="2"/>
        <v>100000</v>
      </c>
      <c r="E19" s="9"/>
    </row>
    <row r="20" spans="1:5" x14ac:dyDescent="0.25">
      <c r="A20">
        <f t="shared" si="3"/>
        <v>0.89999999999999991</v>
      </c>
      <c r="B20" s="1">
        <f t="shared" si="0"/>
        <v>179999.99999999997</v>
      </c>
      <c r="C20" s="1">
        <f t="shared" si="1"/>
        <v>140000</v>
      </c>
      <c r="D20" s="1">
        <f t="shared" si="2"/>
        <v>100000</v>
      </c>
      <c r="E20" s="9"/>
    </row>
    <row r="21" spans="1:5" x14ac:dyDescent="0.25">
      <c r="A21">
        <f t="shared" si="3"/>
        <v>0.99999999999999989</v>
      </c>
      <c r="B21" s="1">
        <f t="shared" si="0"/>
        <v>199999.99999999997</v>
      </c>
      <c r="C21" s="1">
        <f t="shared" si="1"/>
        <v>150000</v>
      </c>
      <c r="D21" s="1">
        <f t="shared" si="2"/>
        <v>100000</v>
      </c>
      <c r="E21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Menegay</dc:creator>
  <cp:lastModifiedBy>Peter Menegay</cp:lastModifiedBy>
  <dcterms:created xsi:type="dcterms:W3CDTF">2024-03-15T20:57:17Z</dcterms:created>
  <dcterms:modified xsi:type="dcterms:W3CDTF">2024-03-20T21:03:24Z</dcterms:modified>
</cp:coreProperties>
</file>